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en\YandexDisk\YandexDisk\0. КЛИЕНТЫ\ООО ВЕКУЧ\5. Прайс-лист Вектор Учета\"/>
    </mc:Choice>
  </mc:AlternateContent>
  <xr:revisionPtr revIDLastSave="0" documentId="13_ncr:1_{F6A7C34C-D6DE-4EBF-B545-F9A3229C34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ОО &quot;Векуч&quot;" sheetId="2" r:id="rId1"/>
    <sheet name="ООО &quot;Векуч&quot; (2)" sheetId="4" r:id="rId2"/>
    <sheet name="Сдача нулевого отчета" sheetId="3" state="hidden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4" l="1"/>
  <c r="E12" i="4"/>
  <c r="E11" i="4"/>
  <c r="F11" i="4"/>
  <c r="E15" i="4"/>
  <c r="E14" i="4"/>
  <c r="F17" i="4"/>
  <c r="A11" i="4"/>
  <c r="E13" i="4"/>
  <c r="F12" i="4"/>
  <c r="A12" i="4" s="1"/>
  <c r="F13" i="4"/>
  <c r="F14" i="4"/>
  <c r="F15" i="4"/>
  <c r="A15" i="4" s="1"/>
  <c r="F16" i="4"/>
  <c r="A16" i="4" s="1"/>
  <c r="A17" i="4"/>
  <c r="F18" i="4"/>
  <c r="A18" i="4" s="1"/>
  <c r="F19" i="4"/>
  <c r="A19" i="4" s="1"/>
  <c r="F20" i="4"/>
  <c r="G20" i="4" s="1"/>
  <c r="F21" i="4"/>
  <c r="G21" i="4" s="1"/>
  <c r="F22" i="4"/>
  <c r="G22" i="4" s="1"/>
  <c r="G23" i="4"/>
  <c r="E19" i="4"/>
  <c r="E18" i="4"/>
  <c r="E17" i="4"/>
  <c r="C19" i="2"/>
  <c r="E13" i="2"/>
  <c r="D13" i="2"/>
  <c r="C13" i="2"/>
  <c r="E12" i="2"/>
  <c r="D12" i="2"/>
  <c r="C12" i="2"/>
  <c r="D18" i="2"/>
  <c r="G14" i="4" l="1"/>
  <c r="G13" i="4"/>
  <c r="A14" i="4"/>
  <c r="A22" i="4"/>
  <c r="A21" i="4"/>
  <c r="A13" i="4"/>
  <c r="A20" i="4"/>
  <c r="G18" i="4"/>
  <c r="G11" i="4"/>
  <c r="G19" i="4"/>
  <c r="G15" i="4"/>
  <c r="G12" i="4"/>
  <c r="G17" i="4"/>
  <c r="G16" i="4"/>
  <c r="G24" i="4" l="1"/>
</calcChain>
</file>

<file path=xl/sharedStrings.xml><?xml version="1.0" encoding="utf-8"?>
<sst xmlns="http://schemas.openxmlformats.org/spreadsheetml/2006/main" count="84" uniqueCount="78">
  <si>
    <t>ОСНО
(общая система налогообложения)</t>
  </si>
  <si>
    <t>ЕНВД 
(Единый налог на вмененный доход)</t>
  </si>
  <si>
    <t>УСНО 
(упрощенная система налогообложения)</t>
  </si>
  <si>
    <t>Количество финансово-хозяйственных операций в месяц</t>
  </si>
  <si>
    <t>Ведение зарплаты и кадрового документооборота</t>
  </si>
  <si>
    <t>Расчет зарплаты и взносов (1 чел в месяц)</t>
  </si>
  <si>
    <t>Общество с ограниченной ответственностью (ООО)</t>
  </si>
  <si>
    <t>Индивидуальный предприниматель (ИП)
(без наемных работников)</t>
  </si>
  <si>
    <t>Индивидуальный предприниматель (ИП)
(с наемными работниками)</t>
  </si>
  <si>
    <t>/</t>
  </si>
  <si>
    <t>2800 руб.</t>
  </si>
  <si>
    <t>1100 руб.</t>
  </si>
  <si>
    <t>1800 руб.</t>
  </si>
  <si>
    <t>2400 руб.</t>
  </si>
  <si>
    <t>800 руб.</t>
  </si>
  <si>
    <t>E-mail: vekuch@yandex.ru</t>
  </si>
  <si>
    <t>Телефон: +7 (905) 835-54-11</t>
  </si>
  <si>
    <t>УСН
(доходы-расходы)</t>
  </si>
  <si>
    <t>УСН
(доходы)</t>
  </si>
  <si>
    <t>"Нулевая отчетность"</t>
  </si>
  <si>
    <t>свыше 100 операций (за 1 документооборот в программе 1С)</t>
  </si>
  <si>
    <t>Свыше 200 операций – стоимость рассчитывается индивидуально</t>
  </si>
  <si>
    <t>Указанные цены действительны и для индивидуальных предпринимателей, в штате у которых имеются сотрудники.</t>
  </si>
  <si>
    <t>Для ИП без сотрудников стоимость рассчитывается индивидуально</t>
  </si>
  <si>
    <t>Надбавки:</t>
  </si>
  <si>
    <t>Наличие внешнеэкономической деятельности (экспорт и импорт) + 30% к абонентской плате</t>
  </si>
  <si>
    <t>В стоимость абонентского обслуживания входит:</t>
  </si>
  <si>
    <t>• постановка бухгалтерского и налогового учета</t>
  </si>
  <si>
    <t>• создание и ведение бухгалтерской базы данных</t>
  </si>
  <si>
    <t>• анализ и обработка первичной документации, составление реестров, сводных журналов</t>
  </si>
  <si>
    <t>• расчет заработной платы и страховых взносов</t>
  </si>
  <si>
    <t>• кадровый учет – составление приказов, трудовых договоров, личных карточек, табелей учета РВ, уведомление УПФР о кадровых мероприятиях и т.п.</t>
  </si>
  <si>
    <t>• ведение регистров бухгалтерского и налогового учета</t>
  </si>
  <si>
    <t>• формирование и сдача в ИФНС налоговых деклараций и бухгалтерской отчетности</t>
  </si>
  <si>
    <t>• формирование и сдача в Росстат статистической отчетности (при необходимости)</t>
  </si>
  <si>
    <t>• консультации по вопросам налогообложения и учетной политике предприятия</t>
  </si>
  <si>
    <t>* Операцией считается каждая бухгалтерская запись, т.е. каждое движение по счетам бухгалтерского и налогового учета, так, например, операцией считается:</t>
  </si>
  <si>
    <t>— поступление на р/с и (или) списание с р/с;</t>
  </si>
  <si>
    <t>— поступление товаров/работ/услуг (при поступлении товара каждые пять позиций считаются одной операцией);</t>
  </si>
  <si>
    <t>— реализация товара (при списании товара также каждые пять позиций считаются одной операцией);</t>
  </si>
  <si>
    <t>— поступление денежных средств в кассу организации и (или) списание денежных средств из кассы организации;</t>
  </si>
  <si>
    <t>— покупка товаров/работ/услуг за наличный расчет (каждые три позиции в авансовом отчете считаются одной операцией) и т.п.</t>
  </si>
  <si>
    <t>УСН 
(упрощенная система налогообложения)</t>
  </si>
  <si>
    <t>Сумма абонентского обслуживания в месяц /без ведения заработной платы/</t>
  </si>
  <si>
    <t>• расчет налогов предприятия, формирование платежных документов на перечисление налогов</t>
  </si>
  <si>
    <t>• формирование и сдача в ИФНС, ФСС и ПФР РФ расчетов по начисленным и уплаченным страховым взносам (отчеты 4-ФСС, Расчет по страховым взносам, 6-НДФЛ, СЗВ-М, СЗВ-СТАЖ, СЗВ-ТД)</t>
  </si>
  <si>
    <t>В стоимость расчета зарплаты и кадрового учета входит:</t>
  </si>
  <si>
    <t>Кадровый учет сотрудников -прием и увольнение (1 чел. в месяц)</t>
  </si>
  <si>
    <t>• Подготовка и отправка документов и информации по требованиям ИФНС</t>
  </si>
  <si>
    <t>• расчет налогов и взносов предприятия, формирование платежных документов на перечисление налогов и взносов</t>
  </si>
  <si>
    <t>кол-во операций</t>
  </si>
  <si>
    <t>аб.обсл.</t>
  </si>
  <si>
    <t>з/п</t>
  </si>
  <si>
    <t>итого</t>
  </si>
  <si>
    <t>МастерВент</t>
  </si>
  <si>
    <t>Ректайм</t>
  </si>
  <si>
    <t>Ежемесячное абонентское обслуживание с 01 мая 2024 года</t>
  </si>
  <si>
    <t>0-50 операций</t>
  </si>
  <si>
    <t>51-100 операций</t>
  </si>
  <si>
    <t>5000 (в квартал)</t>
  </si>
  <si>
    <t>Сдача отчетов (6-НДФЛ, Страх., ЕФС-1, Персониф., Уведомления) в месяц</t>
  </si>
  <si>
    <t>Арибжанов</t>
  </si>
  <si>
    <t>Луценко</t>
  </si>
  <si>
    <t>Тазиков</t>
  </si>
  <si>
    <t>Маврина</t>
  </si>
  <si>
    <t>Таблица - за 2023 =4211</t>
  </si>
  <si>
    <t>КПС - за 2023 =1300</t>
  </si>
  <si>
    <t>Автофлагман - за 2023 =485</t>
  </si>
  <si>
    <t>Челябресурс - за 2023 =1400</t>
  </si>
  <si>
    <t>Техно-Траст - за 2023 =428</t>
  </si>
  <si>
    <t>Наш Юг - за 2023 =1335</t>
  </si>
  <si>
    <t>чел. з/п</t>
  </si>
  <si>
    <t>зарплатные отчеты</t>
  </si>
  <si>
    <t>расчет з/п</t>
  </si>
  <si>
    <t>1 операция ОСНО</t>
  </si>
  <si>
    <t>1 операция УСН</t>
  </si>
  <si>
    <t xml:space="preserve">Химпроект - за 2023 =847 </t>
  </si>
  <si>
    <t>3000 (в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</si>
</sst>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333333"/>
      <name val="Roboto"/>
    </font>
    <font>
      <sz val="12"/>
      <color theme="5" tint="-0.249977111117893"/>
      <name val="Calibri"/>
      <family val="2"/>
      <charset val="204"/>
      <scheme val="minor"/>
    </font>
    <font>
      <b/>
      <sz val="12"/>
      <color rgb="FF333333"/>
      <name val="Roboto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333333"/>
      <name val="Roboto"/>
      <charset val="204"/>
    </font>
    <font>
      <sz val="14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/>
      <diagonal/>
    </border>
    <border>
      <left style="thin">
        <color theme="5" tint="0.59999389629810485"/>
      </left>
      <right/>
      <top style="thin">
        <color theme="5" tint="0.59999389629810485"/>
      </top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4" fontId="5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6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" fontId="4" fillId="2" borderId="0" xfId="0" applyNumberFormat="1" applyFont="1" applyFill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0" fontId="0" fillId="0" borderId="7" xfId="0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1952625</xdr:colOff>
      <xdr:row>5</xdr:row>
      <xdr:rowOff>121869</xdr:rowOff>
    </xdr:to>
    <xdr:pic>
      <xdr:nvPicPr>
        <xdr:cNvPr id="2" name="Рисунок 1" descr="знак цв.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8575"/>
          <a:ext cx="1943100" cy="1051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1318260</xdr:colOff>
      <xdr:row>5</xdr:row>
      <xdr:rowOff>152349</xdr:rowOff>
    </xdr:to>
    <xdr:pic>
      <xdr:nvPicPr>
        <xdr:cNvPr id="2" name="Рисунок 1" descr="знак цв..jpg">
          <a:extLst>
            <a:ext uri="{FF2B5EF4-FFF2-40B4-BE49-F238E27FC236}">
              <a16:creationId xmlns:a16="http://schemas.microsoft.com/office/drawing/2014/main" id="{B16FCA4D-6362-4513-89A6-9F6BB87F1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785" y="28575"/>
          <a:ext cx="1943100" cy="103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7"/>
  <sheetViews>
    <sheetView tabSelected="1" topLeftCell="A14" zoomScaleNormal="100" workbookViewId="0">
      <selection activeCell="E12" sqref="E12"/>
    </sheetView>
  </sheetViews>
  <sheetFormatPr defaultColWidth="9.109375" defaultRowHeight="14.4" x14ac:dyDescent="0.3"/>
  <cols>
    <col min="1" max="1" width="8.109375" style="1" customWidth="1"/>
    <col min="2" max="2" width="34.5546875" style="3" customWidth="1"/>
    <col min="3" max="5" width="32.6640625" style="4" customWidth="1"/>
    <col min="6" max="16384" width="9.109375" style="1"/>
  </cols>
  <sheetData>
    <row r="1" spans="2:5" x14ac:dyDescent="0.3">
      <c r="B1" s="1"/>
      <c r="C1" s="2"/>
      <c r="D1" s="1"/>
    </row>
    <row r="2" spans="2:5" ht="15.6" x14ac:dyDescent="0.3">
      <c r="B2" s="1"/>
      <c r="C2" s="2"/>
      <c r="D2" s="11" t="s">
        <v>16</v>
      </c>
      <c r="E2" s="13"/>
    </row>
    <row r="3" spans="2:5" ht="15.6" x14ac:dyDescent="0.3">
      <c r="B3" s="1"/>
      <c r="C3" s="2"/>
      <c r="D3" s="11" t="s">
        <v>15</v>
      </c>
      <c r="E3" s="13"/>
    </row>
    <row r="4" spans="2:5" ht="28.5" customHeight="1" x14ac:dyDescent="0.3">
      <c r="B4" s="1"/>
      <c r="C4" s="8"/>
      <c r="D4" s="8"/>
      <c r="E4" s="12"/>
    </row>
    <row r="5" spans="2:5" ht="13.5" hidden="1" customHeight="1" x14ac:dyDescent="0.3">
      <c r="B5" s="1"/>
      <c r="C5" s="2"/>
      <c r="D5" s="1"/>
    </row>
    <row r="6" spans="2:5" ht="13.5" customHeight="1" x14ac:dyDescent="0.3">
      <c r="B6" s="1"/>
      <c r="C6" s="2"/>
      <c r="D6" s="1"/>
    </row>
    <row r="7" spans="2:5" ht="49.2" customHeight="1" x14ac:dyDescent="0.3">
      <c r="B7" s="62" t="s">
        <v>56</v>
      </c>
      <c r="C7" s="62"/>
      <c r="D7" s="62"/>
      <c r="E7" s="62"/>
    </row>
    <row r="8" spans="2:5" ht="13.5" customHeight="1" x14ac:dyDescent="0.3">
      <c r="B8" s="1"/>
      <c r="C8" s="2"/>
      <c r="D8" s="1"/>
    </row>
    <row r="9" spans="2:5" s="33" customFormat="1" ht="30" customHeight="1" x14ac:dyDescent="0.35">
      <c r="B9" s="64" t="s">
        <v>3</v>
      </c>
      <c r="C9" s="60" t="s">
        <v>43</v>
      </c>
      <c r="D9" s="61"/>
      <c r="E9" s="61"/>
    </row>
    <row r="10" spans="2:5" s="33" customFormat="1" ht="54" x14ac:dyDescent="0.35">
      <c r="B10" s="64"/>
      <c r="C10" s="32" t="s">
        <v>0</v>
      </c>
      <c r="D10" s="32" t="s">
        <v>17</v>
      </c>
      <c r="E10" s="32" t="s">
        <v>18</v>
      </c>
    </row>
    <row r="11" spans="2:5" s="15" customFormat="1" ht="18" x14ac:dyDescent="0.35">
      <c r="B11" s="16" t="s">
        <v>19</v>
      </c>
      <c r="C11" s="16" t="s">
        <v>59</v>
      </c>
      <c r="D11" s="16" t="s">
        <v>77</v>
      </c>
      <c r="E11" s="16" t="s">
        <v>77</v>
      </c>
    </row>
    <row r="12" spans="2:5" s="15" customFormat="1" ht="18" x14ac:dyDescent="0.35">
      <c r="B12" s="17" t="s">
        <v>57</v>
      </c>
      <c r="C12" s="18">
        <f>230*50</f>
        <v>11500</v>
      </c>
      <c r="D12" s="18">
        <f>D14*50</f>
        <v>10000</v>
      </c>
      <c r="E12" s="37">
        <f>E14*50</f>
        <v>10000</v>
      </c>
    </row>
    <row r="13" spans="2:5" s="15" customFormat="1" ht="18" x14ac:dyDescent="0.35">
      <c r="B13" s="17" t="s">
        <v>58</v>
      </c>
      <c r="C13" s="20">
        <f>C14*100</f>
        <v>23000</v>
      </c>
      <c r="D13" s="19">
        <f>D14*100</f>
        <v>20000</v>
      </c>
      <c r="E13" s="37">
        <f>E14*100</f>
        <v>20000</v>
      </c>
    </row>
    <row r="14" spans="2:5" s="15" customFormat="1" ht="62.25" customHeight="1" x14ac:dyDescent="0.35">
      <c r="B14" s="16" t="s">
        <v>20</v>
      </c>
      <c r="C14" s="20">
        <v>230</v>
      </c>
      <c r="D14" s="21">
        <v>200</v>
      </c>
      <c r="E14" s="22">
        <v>200</v>
      </c>
    </row>
    <row r="15" spans="2:5" ht="39" customHeight="1" x14ac:dyDescent="0.3">
      <c r="B15" s="63" t="s">
        <v>4</v>
      </c>
      <c r="C15" s="63"/>
      <c r="D15" s="63"/>
      <c r="E15" s="12"/>
    </row>
    <row r="16" spans="2:5" s="33" customFormat="1" ht="54" x14ac:dyDescent="0.35">
      <c r="B16" s="23"/>
      <c r="C16" s="32" t="s">
        <v>0</v>
      </c>
      <c r="D16" s="32" t="s">
        <v>42</v>
      </c>
      <c r="E16" s="34"/>
    </row>
    <row r="17" spans="2:5" s="15" customFormat="1" ht="30" customHeight="1" x14ac:dyDescent="0.35">
      <c r="B17" s="25" t="s">
        <v>5</v>
      </c>
      <c r="C17" s="18">
        <v>500</v>
      </c>
      <c r="D17" s="18">
        <v>500</v>
      </c>
      <c r="E17" s="24"/>
    </row>
    <row r="18" spans="2:5" s="15" customFormat="1" ht="51" customHeight="1" x14ac:dyDescent="0.35">
      <c r="B18" s="25" t="s">
        <v>47</v>
      </c>
      <c r="C18" s="18">
        <v>300</v>
      </c>
      <c r="D18" s="18">
        <f>C18</f>
        <v>300</v>
      </c>
      <c r="E18" s="24"/>
    </row>
    <row r="19" spans="2:5" s="15" customFormat="1" ht="51" customHeight="1" x14ac:dyDescent="0.35">
      <c r="B19" s="25" t="s">
        <v>60</v>
      </c>
      <c r="C19" s="18">
        <f>2700/3</f>
        <v>900</v>
      </c>
      <c r="D19" s="18">
        <v>900</v>
      </c>
      <c r="E19" s="24"/>
    </row>
    <row r="20" spans="2:5" x14ac:dyDescent="0.3">
      <c r="B20" s="5"/>
    </row>
    <row r="21" spans="2:5" s="14" customFormat="1" ht="15.6" x14ac:dyDescent="0.3">
      <c r="B21" s="26" t="s">
        <v>21</v>
      </c>
      <c r="C21" s="27"/>
      <c r="D21" s="27"/>
      <c r="E21" s="27"/>
    </row>
    <row r="22" spans="2:5" s="14" customFormat="1" ht="15.6" x14ac:dyDescent="0.3">
      <c r="B22" s="26" t="s">
        <v>22</v>
      </c>
      <c r="C22" s="27"/>
      <c r="D22" s="27"/>
      <c r="E22" s="27"/>
    </row>
    <row r="23" spans="2:5" s="14" customFormat="1" ht="15.6" x14ac:dyDescent="0.3">
      <c r="B23" s="26" t="s">
        <v>23</v>
      </c>
      <c r="C23" s="28"/>
      <c r="D23" s="27"/>
      <c r="E23" s="27"/>
    </row>
    <row r="24" spans="2:5" s="31" customFormat="1" ht="15.6" x14ac:dyDescent="0.3">
      <c r="B24" s="29" t="s">
        <v>24</v>
      </c>
      <c r="C24" s="30"/>
      <c r="D24" s="30"/>
      <c r="E24" s="30"/>
    </row>
    <row r="25" spans="2:5" s="14" customFormat="1" ht="15.6" x14ac:dyDescent="0.3">
      <c r="B25" s="26" t="s">
        <v>25</v>
      </c>
      <c r="C25" s="27"/>
      <c r="D25" s="27"/>
      <c r="E25" s="27"/>
    </row>
    <row r="26" spans="2:5" s="31" customFormat="1" ht="15.6" x14ac:dyDescent="0.3">
      <c r="B26" s="29" t="s">
        <v>26</v>
      </c>
      <c r="C26" s="30"/>
      <c r="D26" s="30"/>
      <c r="E26" s="30"/>
    </row>
    <row r="27" spans="2:5" s="14" customFormat="1" ht="15.6" x14ac:dyDescent="0.3">
      <c r="B27" s="26" t="s">
        <v>27</v>
      </c>
      <c r="C27" s="27"/>
      <c r="D27" s="27"/>
      <c r="E27" s="27"/>
    </row>
    <row r="28" spans="2:5" s="14" customFormat="1" ht="15.6" x14ac:dyDescent="0.3">
      <c r="B28" s="26" t="s">
        <v>28</v>
      </c>
      <c r="C28" s="27"/>
      <c r="D28" s="27"/>
      <c r="E28" s="27"/>
    </row>
    <row r="29" spans="2:5" s="14" customFormat="1" ht="15.6" x14ac:dyDescent="0.3">
      <c r="B29" s="26" t="s">
        <v>29</v>
      </c>
      <c r="C29" s="27"/>
      <c r="D29" s="27"/>
      <c r="E29" s="27"/>
    </row>
    <row r="30" spans="2:5" s="14" customFormat="1" ht="15.6" x14ac:dyDescent="0.3">
      <c r="B30" s="26" t="s">
        <v>32</v>
      </c>
      <c r="C30" s="27"/>
      <c r="D30" s="27"/>
      <c r="E30" s="27"/>
    </row>
    <row r="31" spans="2:5" s="14" customFormat="1" ht="15.6" x14ac:dyDescent="0.3">
      <c r="B31" s="26" t="s">
        <v>44</v>
      </c>
      <c r="C31" s="27"/>
      <c r="D31" s="27"/>
      <c r="E31" s="27"/>
    </row>
    <row r="32" spans="2:5" s="14" customFormat="1" ht="15.6" x14ac:dyDescent="0.3">
      <c r="B32" s="26" t="s">
        <v>33</v>
      </c>
      <c r="C32" s="27"/>
      <c r="D32" s="27"/>
      <c r="E32" s="27"/>
    </row>
    <row r="33" spans="2:5" s="14" customFormat="1" ht="15.6" x14ac:dyDescent="0.3">
      <c r="B33" s="26" t="s">
        <v>34</v>
      </c>
      <c r="C33" s="27"/>
      <c r="D33" s="27"/>
      <c r="E33" s="27"/>
    </row>
    <row r="34" spans="2:5" s="14" customFormat="1" ht="15.6" x14ac:dyDescent="0.3">
      <c r="B34" s="26" t="s">
        <v>35</v>
      </c>
      <c r="C34" s="27"/>
      <c r="D34" s="27"/>
      <c r="E34" s="27"/>
    </row>
    <row r="35" spans="2:5" s="14" customFormat="1" ht="15.6" x14ac:dyDescent="0.3">
      <c r="B35" s="26" t="s">
        <v>48</v>
      </c>
      <c r="C35" s="27"/>
      <c r="D35" s="27"/>
      <c r="E35" s="27"/>
    </row>
    <row r="36" spans="2:5" s="31" customFormat="1" ht="15.6" x14ac:dyDescent="0.3">
      <c r="B36" s="29" t="s">
        <v>46</v>
      </c>
      <c r="C36" s="30"/>
      <c r="D36" s="30"/>
      <c r="E36" s="30"/>
    </row>
    <row r="37" spans="2:5" s="14" customFormat="1" ht="15.6" x14ac:dyDescent="0.3">
      <c r="B37" s="26" t="s">
        <v>30</v>
      </c>
      <c r="C37" s="27"/>
      <c r="D37" s="27"/>
      <c r="E37" s="27"/>
    </row>
    <row r="38" spans="2:5" s="14" customFormat="1" ht="34.200000000000003" customHeight="1" x14ac:dyDescent="0.3">
      <c r="B38" s="65" t="s">
        <v>31</v>
      </c>
      <c r="C38" s="65"/>
      <c r="D38" s="65"/>
      <c r="E38" s="65"/>
    </row>
    <row r="39" spans="2:5" s="14" customFormat="1" ht="15.6" x14ac:dyDescent="0.3">
      <c r="B39" s="36" t="s">
        <v>49</v>
      </c>
      <c r="C39" s="27"/>
      <c r="D39" s="27"/>
      <c r="E39" s="27"/>
    </row>
    <row r="40" spans="2:5" s="14" customFormat="1" ht="40.799999999999997" customHeight="1" x14ac:dyDescent="0.3">
      <c r="B40" s="65" t="s">
        <v>45</v>
      </c>
      <c r="C40" s="65"/>
      <c r="D40" s="65"/>
      <c r="E40" s="65"/>
    </row>
    <row r="42" spans="2:5" ht="28.8" customHeight="1" x14ac:dyDescent="0.3">
      <c r="B42" s="66" t="s">
        <v>36</v>
      </c>
      <c r="C42" s="66"/>
      <c r="D42" s="66"/>
      <c r="E42" s="66"/>
    </row>
    <row r="43" spans="2:5" ht="15.6" x14ac:dyDescent="0.3">
      <c r="B43" s="35" t="s">
        <v>37</v>
      </c>
      <c r="C43" s="27"/>
      <c r="D43" s="27"/>
      <c r="E43" s="27"/>
    </row>
    <row r="44" spans="2:5" ht="15.6" x14ac:dyDescent="0.3">
      <c r="B44" s="35" t="s">
        <v>38</v>
      </c>
      <c r="C44" s="27"/>
      <c r="D44" s="27"/>
      <c r="E44" s="27"/>
    </row>
    <row r="45" spans="2:5" ht="15.6" x14ac:dyDescent="0.3">
      <c r="B45" s="35" t="s">
        <v>39</v>
      </c>
      <c r="C45" s="27"/>
      <c r="D45" s="27"/>
      <c r="E45" s="27"/>
    </row>
    <row r="46" spans="2:5" ht="15.6" x14ac:dyDescent="0.3">
      <c r="B46" s="35" t="s">
        <v>40</v>
      </c>
      <c r="C46" s="27"/>
      <c r="D46" s="27"/>
      <c r="E46" s="27"/>
    </row>
    <row r="47" spans="2:5" ht="15.6" x14ac:dyDescent="0.3">
      <c r="B47" s="35" t="s">
        <v>41</v>
      </c>
      <c r="C47" s="27"/>
      <c r="D47" s="27"/>
      <c r="E47" s="27"/>
    </row>
  </sheetData>
  <mergeCells count="7">
    <mergeCell ref="B42:E42"/>
    <mergeCell ref="C9:E9"/>
    <mergeCell ref="B7:E7"/>
    <mergeCell ref="B15:D15"/>
    <mergeCell ref="B9:B10"/>
    <mergeCell ref="B40:E40"/>
    <mergeCell ref="B38:E38"/>
  </mergeCells>
  <phoneticPr fontId="3" type="noConversion"/>
  <pageMargins left="0.25" right="0.25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EE16E-FA17-443C-BA54-AFCFEF4D5EA6}">
  <sheetPr>
    <pageSetUpPr fitToPage="1"/>
  </sheetPr>
  <dimension ref="A4:H42"/>
  <sheetViews>
    <sheetView topLeftCell="A9" zoomScaleNormal="100" workbookViewId="0">
      <selection activeCell="D19" sqref="D19"/>
    </sheetView>
  </sheetViews>
  <sheetFormatPr defaultColWidth="9.109375" defaultRowHeight="14.4" x14ac:dyDescent="0.3"/>
  <cols>
    <col min="1" max="1" width="8.88671875" style="1" customWidth="1"/>
    <col min="2" max="2" width="9.109375" style="4"/>
    <col min="3" max="3" width="35.21875" style="1" customWidth="1"/>
    <col min="4" max="4" width="14" style="1" customWidth="1"/>
    <col min="5" max="5" width="14.21875" style="1" customWidth="1"/>
    <col min="6" max="6" width="14.21875" style="49" customWidth="1"/>
    <col min="7" max="7" width="14.21875" style="1" customWidth="1"/>
    <col min="8" max="8" width="17" style="1" customWidth="1"/>
    <col min="9" max="16384" width="9.109375" style="1"/>
  </cols>
  <sheetData>
    <row r="4" spans="1:8" ht="28.5" customHeight="1" x14ac:dyDescent="0.3"/>
    <row r="5" spans="1:8" ht="13.5" hidden="1" customHeight="1" x14ac:dyDescent="0.3"/>
    <row r="6" spans="1:8" ht="13.5" customHeight="1" x14ac:dyDescent="0.3"/>
    <row r="7" spans="1:8" ht="47.4" customHeight="1" thickBot="1" x14ac:dyDescent="0.35"/>
    <row r="8" spans="1:8" s="3" customFormat="1" ht="30.6" customHeight="1" thickBot="1" x14ac:dyDescent="0.35">
      <c r="B8" s="4"/>
      <c r="D8" s="54" t="s">
        <v>74</v>
      </c>
      <c r="E8" s="54" t="s">
        <v>75</v>
      </c>
      <c r="F8" s="56">
        <v>900</v>
      </c>
      <c r="G8" s="57" t="s">
        <v>72</v>
      </c>
      <c r="H8" s="58"/>
    </row>
    <row r="9" spans="1:8" s="33" customFormat="1" ht="30" customHeight="1" thickBot="1" x14ac:dyDescent="0.4">
      <c r="B9" s="34"/>
      <c r="D9" s="55">
        <v>230</v>
      </c>
      <c r="E9" s="55">
        <v>200</v>
      </c>
      <c r="F9" s="56">
        <v>400</v>
      </c>
      <c r="G9" s="57" t="s">
        <v>73</v>
      </c>
      <c r="H9" s="59"/>
    </row>
    <row r="10" spans="1:8" s="33" customFormat="1" ht="37.799999999999997" customHeight="1" x14ac:dyDescent="0.35">
      <c r="B10" s="34" t="s">
        <v>71</v>
      </c>
      <c r="C10" s="38"/>
      <c r="D10" s="38" t="s">
        <v>50</v>
      </c>
      <c r="E10" s="38" t="s">
        <v>51</v>
      </c>
      <c r="F10" s="51" t="s">
        <v>52</v>
      </c>
      <c r="G10" s="38" t="s">
        <v>53</v>
      </c>
    </row>
    <row r="11" spans="1:8" s="15" customFormat="1" ht="43.2" customHeight="1" x14ac:dyDescent="0.35">
      <c r="A11" s="15">
        <f>F11/B11</f>
        <v>600</v>
      </c>
      <c r="B11" s="24">
        <v>5</v>
      </c>
      <c r="C11" s="15" t="s">
        <v>69</v>
      </c>
      <c r="D11" s="47">
        <v>40</v>
      </c>
      <c r="E11" s="39">
        <f>D11*D9+300</f>
        <v>9500</v>
      </c>
      <c r="F11" s="39">
        <f>$F$8+$F$9*B11+100</f>
        <v>3000</v>
      </c>
      <c r="G11" s="39">
        <f>E11+F11</f>
        <v>12500</v>
      </c>
      <c r="H11" s="39"/>
    </row>
    <row r="12" spans="1:8" s="15" customFormat="1" ht="22.8" customHeight="1" x14ac:dyDescent="0.35">
      <c r="A12" s="15">
        <f t="shared" ref="A12:A22" si="0">F12/B12</f>
        <v>1300</v>
      </c>
      <c r="B12" s="24">
        <v>1</v>
      </c>
      <c r="C12" s="15" t="s">
        <v>68</v>
      </c>
      <c r="D12" s="47">
        <v>116</v>
      </c>
      <c r="E12" s="39">
        <f>D12*D9</f>
        <v>26680</v>
      </c>
      <c r="F12" s="39">
        <f t="shared" ref="F12:F22" si="1">$F$8+$F$9*B12</f>
        <v>1300</v>
      </c>
      <c r="G12" s="39">
        <f t="shared" ref="G12:G23" si="2">E12+F12</f>
        <v>27980</v>
      </c>
      <c r="H12" s="39"/>
    </row>
    <row r="13" spans="1:8" s="15" customFormat="1" ht="18" x14ac:dyDescent="0.35">
      <c r="A13" s="15">
        <f t="shared" si="0"/>
        <v>850</v>
      </c>
      <c r="B13" s="24">
        <v>2</v>
      </c>
      <c r="C13" s="15" t="s">
        <v>54</v>
      </c>
      <c r="D13" s="15">
        <v>40</v>
      </c>
      <c r="E13" s="39">
        <f>D13*D9</f>
        <v>9200</v>
      </c>
      <c r="F13" s="45">
        <f t="shared" si="1"/>
        <v>1700</v>
      </c>
      <c r="G13" s="39">
        <f t="shared" si="2"/>
        <v>10900</v>
      </c>
      <c r="H13" s="39"/>
    </row>
    <row r="14" spans="1:8" s="15" customFormat="1" ht="18" x14ac:dyDescent="0.35">
      <c r="A14" s="15">
        <f t="shared" si="0"/>
        <v>1300</v>
      </c>
      <c r="B14" s="24">
        <v>1</v>
      </c>
      <c r="C14" s="15" t="s">
        <v>55</v>
      </c>
      <c r="D14" s="15">
        <v>50</v>
      </c>
      <c r="E14" s="39">
        <f>D14*E9</f>
        <v>10000</v>
      </c>
      <c r="F14" s="45">
        <f t="shared" si="1"/>
        <v>1300</v>
      </c>
      <c r="G14" s="39">
        <f t="shared" si="2"/>
        <v>11300</v>
      </c>
      <c r="H14" s="39"/>
    </row>
    <row r="15" spans="1:8" s="15" customFormat="1" ht="18" x14ac:dyDescent="0.35">
      <c r="A15" s="15">
        <f t="shared" si="0"/>
        <v>1300</v>
      </c>
      <c r="B15" s="24">
        <v>1</v>
      </c>
      <c r="C15" s="15" t="s">
        <v>70</v>
      </c>
      <c r="D15" s="47">
        <v>108</v>
      </c>
      <c r="E15" s="39">
        <f>D15*E9</f>
        <v>21600</v>
      </c>
      <c r="F15" s="45">
        <f t="shared" si="1"/>
        <v>1300</v>
      </c>
      <c r="G15" s="39">
        <f t="shared" si="2"/>
        <v>22900</v>
      </c>
      <c r="H15" s="39"/>
    </row>
    <row r="16" spans="1:8" s="15" customFormat="1" ht="28.8" customHeight="1" x14ac:dyDescent="0.35">
      <c r="A16" s="15">
        <f t="shared" si="0"/>
        <v>700</v>
      </c>
      <c r="B16" s="24">
        <v>3</v>
      </c>
      <c r="C16" s="44" t="s">
        <v>76</v>
      </c>
      <c r="D16" s="46">
        <v>70</v>
      </c>
      <c r="E16" s="45">
        <f>D16*D9*1.3</f>
        <v>20930</v>
      </c>
      <c r="F16" s="45">
        <f t="shared" si="1"/>
        <v>2100</v>
      </c>
      <c r="G16" s="45">
        <f t="shared" si="2"/>
        <v>23030</v>
      </c>
      <c r="H16" s="39"/>
    </row>
    <row r="17" spans="1:8" ht="28.2" customHeight="1" x14ac:dyDescent="0.35">
      <c r="A17" s="15">
        <f t="shared" si="0"/>
        <v>625</v>
      </c>
      <c r="B17" s="4">
        <v>4</v>
      </c>
      <c r="C17" s="44" t="s">
        <v>65</v>
      </c>
      <c r="D17" s="46">
        <v>350</v>
      </c>
      <c r="E17" s="45">
        <f>D9*D17</f>
        <v>80500</v>
      </c>
      <c r="F17" s="45">
        <f>$F$8+$F$9*B17</f>
        <v>2500</v>
      </c>
      <c r="G17" s="45">
        <f t="shared" si="2"/>
        <v>83000</v>
      </c>
      <c r="H17" s="40"/>
    </row>
    <row r="18" spans="1:8" s="33" customFormat="1" ht="18" x14ac:dyDescent="0.35">
      <c r="A18" s="15">
        <f t="shared" si="0"/>
        <v>700</v>
      </c>
      <c r="B18" s="34">
        <v>3</v>
      </c>
      <c r="C18" s="44" t="s">
        <v>66</v>
      </c>
      <c r="D18" s="46">
        <v>110</v>
      </c>
      <c r="E18" s="45">
        <f>D18*D9</f>
        <v>25300</v>
      </c>
      <c r="F18" s="45">
        <f t="shared" si="1"/>
        <v>2100</v>
      </c>
      <c r="G18" s="45">
        <f t="shared" si="2"/>
        <v>27400</v>
      </c>
      <c r="H18" s="41"/>
    </row>
    <row r="19" spans="1:8" s="15" customFormat="1" ht="30" customHeight="1" x14ac:dyDescent="0.35">
      <c r="A19" s="15">
        <f t="shared" si="0"/>
        <v>1300</v>
      </c>
      <c r="B19" s="24">
        <v>1</v>
      </c>
      <c r="C19" s="44" t="s">
        <v>67</v>
      </c>
      <c r="D19" s="47">
        <v>40</v>
      </c>
      <c r="E19" s="39">
        <f>D19*E9</f>
        <v>8000</v>
      </c>
      <c r="F19" s="45">
        <f t="shared" si="1"/>
        <v>1300</v>
      </c>
      <c r="G19" s="39">
        <f t="shared" si="2"/>
        <v>9300</v>
      </c>
      <c r="H19" s="39"/>
    </row>
    <row r="20" spans="1:8" s="15" customFormat="1" ht="24.6" customHeight="1" x14ac:dyDescent="0.35">
      <c r="A20" s="15">
        <f t="shared" si="0"/>
        <v>850</v>
      </c>
      <c r="B20" s="24">
        <v>2</v>
      </c>
      <c r="C20" s="15" t="s">
        <v>61</v>
      </c>
      <c r="D20" s="1"/>
      <c r="E20" s="39"/>
      <c r="F20" s="45">
        <f t="shared" si="1"/>
        <v>1700</v>
      </c>
      <c r="G20" s="39">
        <f t="shared" si="2"/>
        <v>1700</v>
      </c>
      <c r="H20" s="39"/>
    </row>
    <row r="21" spans="1:8" s="15" customFormat="1" ht="24.6" customHeight="1" x14ac:dyDescent="0.35">
      <c r="A21" s="15">
        <f t="shared" si="0"/>
        <v>700</v>
      </c>
      <c r="B21" s="24">
        <v>3</v>
      </c>
      <c r="C21" s="15" t="s">
        <v>62</v>
      </c>
      <c r="D21" s="1"/>
      <c r="E21" s="39"/>
      <c r="F21" s="45">
        <f t="shared" si="1"/>
        <v>2100</v>
      </c>
      <c r="G21" s="39">
        <f t="shared" si="2"/>
        <v>2100</v>
      </c>
      <c r="H21" s="39"/>
    </row>
    <row r="22" spans="1:8" s="15" customFormat="1" ht="24.6" customHeight="1" x14ac:dyDescent="0.35">
      <c r="A22" s="15">
        <f t="shared" si="0"/>
        <v>1300</v>
      </c>
      <c r="B22" s="24">
        <v>1</v>
      </c>
      <c r="C22" s="15" t="s">
        <v>63</v>
      </c>
      <c r="D22" s="1"/>
      <c r="E22" s="39">
        <v>10000</v>
      </c>
      <c r="F22" s="45">
        <f t="shared" si="1"/>
        <v>1300</v>
      </c>
      <c r="G22" s="39">
        <f t="shared" si="2"/>
        <v>11300</v>
      </c>
      <c r="H22" s="39"/>
    </row>
    <row r="23" spans="1:8" s="15" customFormat="1" ht="24.6" customHeight="1" x14ac:dyDescent="0.35">
      <c r="B23" s="24"/>
      <c r="C23" s="15" t="s">
        <v>64</v>
      </c>
      <c r="D23" s="1"/>
      <c r="E23" s="39">
        <v>10000</v>
      </c>
      <c r="F23" s="45"/>
      <c r="G23" s="39">
        <f t="shared" si="2"/>
        <v>10000</v>
      </c>
      <c r="H23" s="39"/>
    </row>
    <row r="24" spans="1:8" s="14" customFormat="1" ht="15.6" x14ac:dyDescent="0.3">
      <c r="B24" s="27"/>
      <c r="E24" s="42"/>
      <c r="F24" s="52"/>
      <c r="G24" s="48">
        <f>SUM(G11:G23)</f>
        <v>253410</v>
      </c>
      <c r="H24" s="42"/>
    </row>
    <row r="25" spans="1:8" s="14" customFormat="1" ht="15.6" x14ac:dyDescent="0.3">
      <c r="B25" s="27"/>
      <c r="D25" s="31"/>
      <c r="E25" s="43"/>
      <c r="F25" s="53"/>
      <c r="G25" s="43"/>
      <c r="H25" s="42"/>
    </row>
    <row r="26" spans="1:8" s="31" customFormat="1" ht="15.6" x14ac:dyDescent="0.3">
      <c r="B26" s="30"/>
      <c r="D26" s="14"/>
      <c r="E26" s="42"/>
      <c r="F26" s="52"/>
      <c r="G26" s="42"/>
      <c r="H26" s="43"/>
    </row>
    <row r="27" spans="1:8" s="14" customFormat="1" ht="15.6" x14ac:dyDescent="0.3">
      <c r="B27" s="27"/>
      <c r="D27" s="31"/>
      <c r="E27" s="43"/>
      <c r="F27" s="53"/>
      <c r="G27" s="43"/>
      <c r="H27" s="42"/>
    </row>
    <row r="28" spans="1:8" s="31" customFormat="1" ht="15.6" x14ac:dyDescent="0.3">
      <c r="B28" s="30"/>
      <c r="D28" s="14"/>
      <c r="E28" s="42"/>
      <c r="F28" s="52"/>
      <c r="G28" s="42"/>
      <c r="H28" s="43"/>
    </row>
    <row r="29" spans="1:8" s="14" customFormat="1" ht="15.6" x14ac:dyDescent="0.3">
      <c r="B29" s="27"/>
      <c r="E29" s="42"/>
      <c r="F29" s="52"/>
      <c r="G29" s="42"/>
      <c r="H29" s="42"/>
    </row>
    <row r="30" spans="1:8" s="14" customFormat="1" ht="15.6" x14ac:dyDescent="0.3">
      <c r="B30" s="27"/>
      <c r="E30" s="42"/>
      <c r="F30" s="52"/>
      <c r="G30" s="42"/>
      <c r="H30" s="42"/>
    </row>
    <row r="31" spans="1:8" s="14" customFormat="1" ht="15.6" x14ac:dyDescent="0.3">
      <c r="B31" s="27"/>
      <c r="E31" s="42"/>
      <c r="F31" s="52"/>
      <c r="G31" s="42"/>
      <c r="H31" s="42"/>
    </row>
    <row r="32" spans="1:8" s="14" customFormat="1" ht="15.6" x14ac:dyDescent="0.3">
      <c r="B32" s="27"/>
      <c r="E32" s="42"/>
      <c r="F32" s="52"/>
      <c r="G32" s="42"/>
      <c r="H32" s="42"/>
    </row>
    <row r="33" spans="2:8" s="14" customFormat="1" ht="15.6" x14ac:dyDescent="0.3">
      <c r="B33" s="27"/>
      <c r="E33" s="42"/>
      <c r="F33" s="52"/>
      <c r="G33" s="42"/>
      <c r="H33" s="42"/>
    </row>
    <row r="34" spans="2:8" s="14" customFormat="1" ht="15.6" x14ac:dyDescent="0.3">
      <c r="B34" s="27"/>
      <c r="E34" s="42"/>
      <c r="F34" s="52"/>
      <c r="G34" s="42"/>
      <c r="H34" s="42"/>
    </row>
    <row r="35" spans="2:8" s="14" customFormat="1" ht="15.6" x14ac:dyDescent="0.3">
      <c r="B35" s="27"/>
      <c r="E35" s="42"/>
      <c r="F35" s="52"/>
      <c r="G35" s="42"/>
      <c r="H35" s="42"/>
    </row>
    <row r="36" spans="2:8" s="14" customFormat="1" ht="15.6" x14ac:dyDescent="0.3">
      <c r="B36" s="27"/>
      <c r="E36" s="42"/>
      <c r="F36" s="52"/>
      <c r="G36" s="42"/>
      <c r="H36" s="42"/>
    </row>
    <row r="37" spans="2:8" s="14" customFormat="1" ht="15.6" x14ac:dyDescent="0.3">
      <c r="B37" s="27"/>
      <c r="D37" s="31"/>
      <c r="E37" s="43"/>
      <c r="F37" s="53"/>
      <c r="G37" s="43"/>
      <c r="H37" s="42"/>
    </row>
    <row r="38" spans="2:8" s="31" customFormat="1" ht="15.6" x14ac:dyDescent="0.3">
      <c r="B38" s="30"/>
      <c r="D38" s="14"/>
      <c r="E38" s="42"/>
      <c r="F38" s="52"/>
      <c r="G38" s="42"/>
      <c r="H38" s="43"/>
    </row>
    <row r="39" spans="2:8" s="14" customFormat="1" ht="15.6" x14ac:dyDescent="0.3">
      <c r="B39" s="27"/>
      <c r="F39" s="50"/>
      <c r="H39" s="42"/>
    </row>
    <row r="40" spans="2:8" s="14" customFormat="1" ht="15.6" x14ac:dyDescent="0.3">
      <c r="B40" s="27"/>
      <c r="F40" s="50"/>
    </row>
    <row r="41" spans="2:8" s="14" customFormat="1" ht="15.6" x14ac:dyDescent="0.3">
      <c r="B41" s="27"/>
      <c r="F41" s="50"/>
    </row>
    <row r="42" spans="2:8" s="14" customFormat="1" ht="15.6" x14ac:dyDescent="0.3">
      <c r="B42" s="27"/>
      <c r="D42" s="1"/>
      <c r="E42" s="1"/>
      <c r="F42" s="49"/>
      <c r="G42" s="1"/>
    </row>
  </sheetData>
  <pageMargins left="0.25" right="0.25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"/>
  <sheetViews>
    <sheetView workbookViewId="0">
      <selection activeCell="D3" sqref="D3"/>
    </sheetView>
  </sheetViews>
  <sheetFormatPr defaultRowHeight="14.4" x14ac:dyDescent="0.3"/>
  <cols>
    <col min="1" max="1" width="25.88671875" style="5" customWidth="1"/>
    <col min="2" max="4" width="21.6640625" style="9" customWidth="1"/>
  </cols>
  <sheetData>
    <row r="1" spans="1:4" ht="43.2" x14ac:dyDescent="0.3">
      <c r="A1" s="7"/>
      <c r="B1" s="6" t="s">
        <v>0</v>
      </c>
      <c r="C1" s="6" t="s">
        <v>2</v>
      </c>
      <c r="D1" s="6" t="s">
        <v>1</v>
      </c>
    </row>
    <row r="2" spans="1:4" ht="54" customHeight="1" x14ac:dyDescent="0.3">
      <c r="A2" s="7" t="s">
        <v>6</v>
      </c>
      <c r="B2" s="10" t="s">
        <v>10</v>
      </c>
      <c r="C2" s="10" t="s">
        <v>13</v>
      </c>
      <c r="D2" s="10" t="s">
        <v>10</v>
      </c>
    </row>
    <row r="3" spans="1:4" ht="54" customHeight="1" x14ac:dyDescent="0.3">
      <c r="A3" s="7" t="s">
        <v>7</v>
      </c>
      <c r="B3" s="10" t="s">
        <v>11</v>
      </c>
      <c r="C3" s="10" t="s">
        <v>14</v>
      </c>
      <c r="D3" s="10" t="s">
        <v>9</v>
      </c>
    </row>
    <row r="4" spans="1:4" ht="54" customHeight="1" x14ac:dyDescent="0.3">
      <c r="A4" s="7" t="s">
        <v>8</v>
      </c>
      <c r="B4" s="10" t="s">
        <v>12</v>
      </c>
      <c r="C4" s="10" t="s">
        <v>12</v>
      </c>
      <c r="D4" s="10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ООО "Векуч"</vt:lpstr>
      <vt:lpstr>ООО "Векуч" (2)</vt:lpstr>
      <vt:lpstr>Сдача нулевого отчета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Васильева</dc:creator>
  <cp:lastModifiedBy>Надежда Каменская</cp:lastModifiedBy>
  <cp:lastPrinted>2024-04-01T09:30:23Z</cp:lastPrinted>
  <dcterms:created xsi:type="dcterms:W3CDTF">2015-04-13T04:44:08Z</dcterms:created>
  <dcterms:modified xsi:type="dcterms:W3CDTF">2024-04-01T09:32:53Z</dcterms:modified>
</cp:coreProperties>
</file>